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proračun 2026\plan proračuna 2026-2028\"/>
    </mc:Choice>
  </mc:AlternateContent>
  <xr:revisionPtr revIDLastSave="0" documentId="13_ncr:1_{62906E1C-0330-4EFF-8BB8-A6F2F140C9C4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financiranja-ekonomska'!$A$1:$H$15</definedName>
    <definedName name="_xlnm.Print_Area" localSheetId="5">' Račun financiranja-izvori'!$A$1:$F$11</definedName>
    <definedName name="_xlnm.Print_Area" localSheetId="1">' Račun prihoda i rashoda-ekonom'!$A$1:$H$25</definedName>
    <definedName name="_xlnm.Print_Area" localSheetId="2">' Račun prihoda i rashoda-izvori'!$A$1:$F$8</definedName>
    <definedName name="_xlnm.Print_Area" localSheetId="3">' Račun rashoda-funkcija'!$A$1:$F$8</definedName>
    <definedName name="_xlnm.Print_Area" localSheetId="6">'POSEBNI DIO'!$A$2:$G$15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7" l="1"/>
  <c r="C29" i="7"/>
  <c r="C28" i="7"/>
  <c r="C30" i="7" s="1"/>
  <c r="C27" i="7"/>
  <c r="C16" i="7"/>
  <c r="C15" i="7"/>
  <c r="D15" i="7"/>
  <c r="D23" i="7" l="1"/>
  <c r="D24" i="7"/>
  <c r="D12" i="7"/>
  <c r="F10" i="7" l="1"/>
  <c r="F9" i="7" s="1"/>
  <c r="E22" i="7"/>
  <c r="E20" i="7" s="1"/>
  <c r="E19" i="7" s="1"/>
  <c r="E10" i="7"/>
  <c r="E9" i="7" s="1"/>
  <c r="D10" i="7"/>
  <c r="C20" i="7"/>
  <c r="C19" i="7" s="1"/>
  <c r="E16" i="7"/>
  <c r="F16" i="7"/>
  <c r="G16" i="7"/>
  <c r="D16" i="7"/>
  <c r="D9" i="9"/>
  <c r="D6" i="9" s="1"/>
  <c r="E9" i="9"/>
  <c r="F9" i="9"/>
  <c r="C9" i="9"/>
  <c r="B9" i="9"/>
  <c r="G11" i="3"/>
  <c r="G10" i="3" s="1"/>
  <c r="H11" i="3"/>
  <c r="H10" i="3" s="1"/>
  <c r="E11" i="3"/>
  <c r="E10" i="3" s="1"/>
  <c r="F11" i="3"/>
  <c r="F10" i="3" s="1"/>
  <c r="D11" i="3"/>
  <c r="D10" i="3" s="1"/>
  <c r="G10" i="7"/>
  <c r="G9" i="7" s="1"/>
  <c r="G20" i="7"/>
  <c r="G19" i="7" s="1"/>
  <c r="G24" i="7"/>
  <c r="G23" i="7" s="1"/>
  <c r="F24" i="7"/>
  <c r="F23" i="7" s="1"/>
  <c r="F20" i="7"/>
  <c r="F19" i="7" s="1"/>
  <c r="E24" i="7"/>
  <c r="E23" i="7" s="1"/>
  <c r="D20" i="7"/>
  <c r="D19" i="7" s="1"/>
  <c r="C10" i="7"/>
  <c r="B7" i="10"/>
  <c r="B6" i="10" s="1"/>
  <c r="D7" i="10"/>
  <c r="D6" i="10" s="1"/>
  <c r="E7" i="10"/>
  <c r="E6" i="10" s="1"/>
  <c r="F7" i="10"/>
  <c r="F6" i="10" s="1"/>
  <c r="C7" i="10"/>
  <c r="C6" i="10" s="1"/>
  <c r="B7" i="9"/>
  <c r="B6" i="9" s="1"/>
  <c r="D7" i="9"/>
  <c r="E7" i="9"/>
  <c r="F7" i="9"/>
  <c r="C7" i="9"/>
  <c r="E23" i="3"/>
  <c r="F23" i="3"/>
  <c r="G23" i="3"/>
  <c r="H23" i="3"/>
  <c r="E18" i="3"/>
  <c r="F18" i="3"/>
  <c r="G18" i="3"/>
  <c r="H18" i="3"/>
  <c r="D23" i="3"/>
  <c r="D18" i="3"/>
  <c r="D9" i="7" l="1"/>
  <c r="F6" i="9"/>
  <c r="E6" i="9"/>
  <c r="C6" i="9"/>
  <c r="C9" i="7"/>
  <c r="C8" i="7" s="1"/>
  <c r="C7" i="7" s="1"/>
  <c r="C6" i="7" s="1"/>
  <c r="C5" i="7" s="1"/>
  <c r="E8" i="7"/>
  <c r="E7" i="7" s="1"/>
  <c r="E6" i="7" s="1"/>
  <c r="E5" i="7" s="1"/>
  <c r="F8" i="7"/>
  <c r="F7" i="7" s="1"/>
  <c r="F6" i="7" s="1"/>
  <c r="F5" i="7" s="1"/>
  <c r="D8" i="7"/>
  <c r="D7" i="7" s="1"/>
  <c r="D6" i="7" s="1"/>
  <c r="D5" i="7" s="1"/>
  <c r="E17" i="3"/>
  <c r="D17" i="3"/>
  <c r="G8" i="7"/>
  <c r="G7" i="7" s="1"/>
  <c r="G6" i="7" s="1"/>
  <c r="G5" i="7" s="1"/>
  <c r="H17" i="3"/>
  <c r="G17" i="3"/>
  <c r="F17" i="3"/>
  <c r="G14" i="1"/>
  <c r="H14" i="1"/>
  <c r="I14" i="1"/>
  <c r="J14" i="1"/>
  <c r="F14" i="1"/>
  <c r="G11" i="1"/>
  <c r="H11" i="1"/>
  <c r="I11" i="1"/>
  <c r="J11" i="1"/>
  <c r="F11" i="1"/>
</calcChain>
</file>

<file path=xl/sharedStrings.xml><?xml version="1.0" encoding="utf-8"?>
<sst xmlns="http://schemas.openxmlformats.org/spreadsheetml/2006/main" count="156" uniqueCount="85">
  <si>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</si>
  <si>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</si>
  <si>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</si>
  <si>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</si>
  <si>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</si>
  <si>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</si>
  <si>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</si>
  <si>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</si>
  <si>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</si>
  <si>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</si>
  <si>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</si>
  <si>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</si>
  <si>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</si>
  <si>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013 Opće usluge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</si>
  <si>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</si>
  <si>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</si>
  <si>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</si>
  <si>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</si>
  <si>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</si>
  <si>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</si>
  <si>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</si>
  <si>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</si>
  <si>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</si>
  <si>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</si>
  <si>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</si>
  <si>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</si>
  <si>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</si>
  <si>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</si>
  <si>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</si>
  <si>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</si>
  <si>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</si>
  <si>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</si>
  <si>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</si>
  <si>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</si>
  <si>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</si>
  <si>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</si>
  <si>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</si>
  <si>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</si>
  <si>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</si>
  <si>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</si>
  <si>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</si>
  <si>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</si>
  <si>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Napomena:  Iznosi u stupcu "Izvršenje 2022." preračunavaju se iz kuna u eure prema fiksnom tečaju konverzije (1 EUR=7,53450 kuna) i po pravilima za preračunavanje i zaokruživanje.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</si>
  <si>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</si>
  <si>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</si>
  <si>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</si>
  <si>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</si>
  <si>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</si>
  <si>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</si>
  <si>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</si>
  <si>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</si>
  <si>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PRIMICI</t>
  </si>
  <si>
    <t xml:space="preserve">UKUPNO IZDACI </t>
  </si>
  <si>
    <t>Financijski rashodi</t>
  </si>
  <si>
    <t>Naknade građanima i kućanstvima na temelju osiguranja i druge naknade</t>
  </si>
  <si>
    <t>Rashodi za nabavu proizvedene dugotrajne imovine</t>
  </si>
  <si>
    <t>SREDIŠNJA JAVNA NABAVA</t>
  </si>
  <si>
    <t>OPĆI PRIHODI I PRIMICI</t>
  </si>
  <si>
    <t>SREDIŠNJI DRŽAVNI URED ZA SREDIŠNJU JAVNU NABAVU</t>
  </si>
  <si>
    <t>02805</t>
  </si>
  <si>
    <t>A857001</t>
  </si>
  <si>
    <t>ADMINISTRACIJA I UPRAVLJANJE</t>
  </si>
  <si>
    <t>ADMINISTRATIVNI POSLOVI I OPĆE USLUGE JAVNE UPRAVE</t>
  </si>
  <si>
    <t>K857002</t>
  </si>
  <si>
    <t xml:space="preserve">Rashodi za nabavu proizvedene dugotrajne  imvoine </t>
  </si>
  <si>
    <t>INFORMATIZACIJA</t>
  </si>
  <si>
    <t xml:space="preserve">Rashodi za nabavu neproizvedene dugotrajne  imvoine </t>
  </si>
  <si>
    <t>K857004</t>
  </si>
  <si>
    <t>INTEGRALNI INFORMATIČKI SUSTAV JAVNE NABAVE</t>
  </si>
  <si>
    <t>IZVRŠENJE
2023.</t>
  </si>
  <si>
    <t>TEKUĆI PLAN
2024.</t>
  </si>
  <si>
    <t>PLAN 
ZA 2025.</t>
  </si>
  <si>
    <t>PROJEKCIJA 
ZA 2027.</t>
  </si>
  <si>
    <t>Prihodi iz nadležnog proračuna i od HZZO-a temeljem ugovornih obveza</t>
  </si>
  <si>
    <t>Pomoći iz inozemstva i od subjekata unutar općeg proračuna</t>
  </si>
  <si>
    <t>5 Pomoći</t>
  </si>
  <si>
    <t>51 Pomoći EU</t>
  </si>
  <si>
    <t>028</t>
  </si>
  <si>
    <t>POMOĆI EU</t>
  </si>
  <si>
    <t>Središnji državni ured za središnju javnu nabavu</t>
  </si>
  <si>
    <t>IZVRŠENJE
2024.</t>
  </si>
  <si>
    <t>TEKUĆI PLAN
2025.</t>
  </si>
  <si>
    <t>PLAN 
ZA 2026.</t>
  </si>
  <si>
    <t>PROJEKCIJA 
ZA 2028.</t>
  </si>
  <si>
    <t>FINANCIJSKI PLAN PRORAČUNSKOG KORISNIKA DRŽAVNOG PRORAČUNA
ZA 2026. I PROJEKCIJE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</si>
</sst>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applyFont="1" applyFill="1" applyBorder="1" applyAlignment="1">
      <alignment horizontal="left" vertical="center" wrapText="1" indent="1"/>
    </xf>
    <xf numFmtId="0" fontId="9" fillId="2" borderId="3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left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4" fontId="9" fillId="3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9" fillId="2" borderId="3" xfId="0" quotePrefix="1" applyNumberFormat="1" applyFont="1" applyFill="1" applyBorder="1" applyAlignment="1">
      <alignment horizontal="right" vertical="center"/>
    </xf>
    <xf numFmtId="4" fontId="10" fillId="2" borderId="3" xfId="0" quotePrefix="1" applyNumberFormat="1" applyFont="1" applyFill="1" applyBorder="1" applyAlignment="1">
      <alignment horizontal="right" vertical="center"/>
    </xf>
    <xf numFmtId="3" fontId="9" fillId="2" borderId="3" xfId="0" applyNumberFormat="1" applyFont="1" applyFill="1" applyBorder="1" applyAlignment="1">
      <alignment vertical="center" wrapText="1"/>
    </xf>
    <xf numFmtId="3" fontId="11" fillId="2" borderId="3" xfId="0" applyNumberFormat="1" applyFont="1" applyFill="1" applyBorder="1" applyAlignment="1">
      <alignment vertical="center" wrapText="1"/>
    </xf>
    <xf numFmtId="3" fontId="9" fillId="2" borderId="3" xfId="0" quotePrefix="1" applyNumberFormat="1" applyFont="1" applyFill="1" applyBorder="1" applyAlignment="1">
      <alignment vertical="center"/>
    </xf>
    <xf numFmtId="3" fontId="10" fillId="2" borderId="3" xfId="0" quotePrefix="1" applyNumberFormat="1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 wrapText="1"/>
    </xf>
    <xf numFmtId="3" fontId="6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/>
    </xf>
    <xf numFmtId="3" fontId="3" fillId="2" borderId="3" xfId="0" applyNumberFormat="1" applyFont="1" applyFill="1" applyBorder="1" applyAlignment="1">
      <alignment horizontal="right" vertical="center" wrapText="1"/>
    </xf>
    <xf numFmtId="4" fontId="6" fillId="0" borderId="4" xfId="0" quotePrefix="1" applyNumberFormat="1" applyFont="1" applyBorder="1" applyAlignment="1">
      <alignment horizontal="right" vertical="center" wrapText="1"/>
    </xf>
    <xf numFmtId="3" fontId="6" fillId="0" borderId="4" xfId="0" quotePrefix="1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3" fontId="0" fillId="0" borderId="3" xfId="0" applyNumberFormat="1" applyBorder="1"/>
    <xf numFmtId="49" fontId="6" fillId="0" borderId="2" xfId="0" applyNumberFormat="1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4" fontId="11" fillId="0" borderId="3" xfId="0" applyNumberFormat="1" applyFont="1" applyBorder="1" applyAlignment="1">
      <alignment vertical="center" wrapText="1"/>
    </xf>
    <xf numFmtId="3" fontId="11" fillId="0" borderId="3" xfId="0" applyNumberFormat="1" applyFont="1" applyBorder="1" applyAlignment="1">
      <alignment vertical="center" wrapText="1"/>
    </xf>
    <xf numFmtId="4" fontId="0" fillId="0" borderId="0" xfId="0" applyNumberFormat="1"/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J10" sqref="J10"/>
    </sheetView>
  </sheetViews>
  <sheetFormatPr defaultRowHeight="15" x14ac:dyDescent="0.25"/>
  <cols>
    <col min="5" max="5" width="25.28515625" customWidth="1"/>
    <col min="6" max="10" width="19.42578125" customWidth="1"/>
    <col min="11" max="12" width="25.28515625" customWidth="1"/>
  </cols>
  <sheetData>
    <row r="1" spans="1:12" ht="42" customHeight="1" x14ac:dyDescent="0.25">
      <c r="A1" s="91" t="s">
        <v>84</v>
      </c>
      <c r="B1" s="91"/>
      <c r="C1" s="91"/>
      <c r="D1" s="91"/>
      <c r="E1" s="91"/>
      <c r="F1" s="91"/>
      <c r="G1" s="91"/>
      <c r="H1" s="91"/>
      <c r="I1" s="91"/>
      <c r="J1" s="91"/>
      <c r="K1" s="38"/>
      <c r="L1" s="38"/>
    </row>
    <row r="2" spans="1:12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25">
      <c r="A3" s="91" t="s">
        <v>18</v>
      </c>
      <c r="B3" s="91"/>
      <c r="C3" s="91"/>
      <c r="D3" s="91"/>
      <c r="E3" s="91"/>
      <c r="F3" s="91"/>
      <c r="G3" s="91"/>
      <c r="H3" s="91"/>
      <c r="I3" s="91"/>
      <c r="J3" s="91"/>
      <c r="K3" s="36"/>
      <c r="L3" s="36"/>
    </row>
    <row r="4" spans="1:12" ht="18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25">
      <c r="A5" s="91" t="s">
        <v>32</v>
      </c>
      <c r="B5" s="91"/>
      <c r="C5" s="91"/>
      <c r="D5" s="91"/>
      <c r="E5" s="91"/>
      <c r="F5" s="91"/>
      <c r="G5" s="91"/>
      <c r="H5" s="91"/>
      <c r="I5" s="91"/>
      <c r="J5" s="91"/>
      <c r="K5" s="35"/>
      <c r="L5" s="35"/>
    </row>
    <row r="6" spans="1:12" ht="18" x14ac:dyDescent="0.25">
      <c r="A6" s="1"/>
      <c r="B6" s="2"/>
      <c r="C6" s="2"/>
      <c r="D6" s="2"/>
      <c r="E6" s="7"/>
      <c r="F6" s="7"/>
      <c r="G6" s="7"/>
      <c r="H6" s="8"/>
      <c r="I6" s="8"/>
      <c r="J6" s="27"/>
    </row>
    <row r="7" spans="1:12" ht="25.5" x14ac:dyDescent="0.25">
      <c r="A7" s="101" t="s">
        <v>11</v>
      </c>
      <c r="B7" s="102"/>
      <c r="C7" s="102"/>
      <c r="D7" s="102"/>
      <c r="E7" s="102"/>
      <c r="F7" s="39" t="s">
        <v>80</v>
      </c>
      <c r="G7" s="39" t="s">
        <v>81</v>
      </c>
      <c r="H7" s="4" t="s">
        <v>82</v>
      </c>
      <c r="I7" s="4" t="s">
        <v>72</v>
      </c>
      <c r="J7" s="4" t="s">
        <v>83</v>
      </c>
    </row>
    <row r="8" spans="1:12" ht="12" customHeight="1" x14ac:dyDescent="0.25">
      <c r="A8" s="103">
        <v>1</v>
      </c>
      <c r="B8" s="103"/>
      <c r="C8" s="103"/>
      <c r="D8" s="103"/>
      <c r="E8" s="103"/>
      <c r="F8" s="50">
        <v>2</v>
      </c>
      <c r="G8" s="50">
        <v>3</v>
      </c>
      <c r="H8" s="51">
        <v>4</v>
      </c>
      <c r="I8" s="51">
        <v>5</v>
      </c>
      <c r="J8" s="51">
        <v>6</v>
      </c>
    </row>
    <row r="9" spans="1:12" x14ac:dyDescent="0.25">
      <c r="A9" s="100" t="s">
        <v>34</v>
      </c>
      <c r="B9" s="97"/>
      <c r="C9" s="97"/>
      <c r="D9" s="97"/>
      <c r="E9" s="93"/>
      <c r="F9" s="86">
        <v>1150481.05</v>
      </c>
      <c r="G9" s="87">
        <v>2026320</v>
      </c>
      <c r="H9" s="24">
        <v>2248890</v>
      </c>
      <c r="I9" s="24">
        <v>2187905</v>
      </c>
      <c r="J9" s="24">
        <v>2334920</v>
      </c>
    </row>
    <row r="10" spans="1:12" x14ac:dyDescent="0.25">
      <c r="A10" s="92" t="s">
        <v>35</v>
      </c>
      <c r="B10" s="93"/>
      <c r="C10" s="93"/>
      <c r="D10" s="93"/>
      <c r="E10" s="93"/>
      <c r="F10" s="40"/>
      <c r="G10" s="40"/>
      <c r="H10" s="24"/>
      <c r="I10" s="24"/>
      <c r="J10" s="24"/>
    </row>
    <row r="11" spans="1:12" x14ac:dyDescent="0.25">
      <c r="A11" s="98" t="s">
        <v>0</v>
      </c>
      <c r="B11" s="95"/>
      <c r="C11" s="95"/>
      <c r="D11" s="95"/>
      <c r="E11" s="99"/>
      <c r="F11" s="59">
        <f>SUM(F9:F10)</f>
        <v>1150481.05</v>
      </c>
      <c r="G11" s="60">
        <f t="shared" ref="G11:J11" si="0">SUM(G9:G10)</f>
        <v>2026320</v>
      </c>
      <c r="H11" s="60">
        <f t="shared" si="0"/>
        <v>2248890</v>
      </c>
      <c r="I11" s="60">
        <f t="shared" si="0"/>
        <v>2187905</v>
      </c>
      <c r="J11" s="60">
        <f t="shared" si="0"/>
        <v>2334920</v>
      </c>
    </row>
    <row r="12" spans="1:12" x14ac:dyDescent="0.25">
      <c r="A12" s="96" t="s">
        <v>36</v>
      </c>
      <c r="B12" s="97"/>
      <c r="C12" s="97"/>
      <c r="D12" s="97"/>
      <c r="E12" s="97"/>
      <c r="F12" s="88">
        <v>1112815.8899999999</v>
      </c>
      <c r="G12" s="89">
        <v>2001690</v>
      </c>
      <c r="H12" s="24">
        <v>2220700</v>
      </c>
      <c r="I12" s="24">
        <v>2161075</v>
      </c>
      <c r="J12" s="25">
        <v>2307090</v>
      </c>
    </row>
    <row r="13" spans="1:12" x14ac:dyDescent="0.25">
      <c r="A13" s="92" t="s">
        <v>37</v>
      </c>
      <c r="B13" s="93"/>
      <c r="C13" s="93"/>
      <c r="D13" s="93"/>
      <c r="E13" s="93"/>
      <c r="F13" s="86">
        <v>37665.160000000003</v>
      </c>
      <c r="G13" s="87">
        <v>24630</v>
      </c>
      <c r="H13" s="24">
        <v>28190</v>
      </c>
      <c r="I13" s="24">
        <v>26830</v>
      </c>
      <c r="J13" s="25">
        <v>27830</v>
      </c>
    </row>
    <row r="14" spans="1:12" x14ac:dyDescent="0.25">
      <c r="A14" s="28" t="s">
        <v>1</v>
      </c>
      <c r="B14" s="29"/>
      <c r="C14" s="29"/>
      <c r="D14" s="29"/>
      <c r="E14" s="29"/>
      <c r="F14" s="59">
        <f>SUM(F12:F13)</f>
        <v>1150481.0499999998</v>
      </c>
      <c r="G14" s="60">
        <f t="shared" ref="G14:J14" si="1">SUM(G12:G13)</f>
        <v>2026320</v>
      </c>
      <c r="H14" s="60">
        <f t="shared" si="1"/>
        <v>2248890</v>
      </c>
      <c r="I14" s="60">
        <f t="shared" si="1"/>
        <v>2187905</v>
      </c>
      <c r="J14" s="60">
        <f t="shared" si="1"/>
        <v>2334920</v>
      </c>
    </row>
    <row r="15" spans="1:12" x14ac:dyDescent="0.25">
      <c r="A15" s="94" t="s">
        <v>2</v>
      </c>
      <c r="B15" s="95"/>
      <c r="C15" s="95"/>
      <c r="D15" s="95"/>
      <c r="E15" s="95"/>
      <c r="F15" s="43"/>
      <c r="G15" s="43"/>
      <c r="H15" s="26">
        <v>0</v>
      </c>
      <c r="I15" s="26">
        <v>0</v>
      </c>
      <c r="J15" s="26">
        <v>0</v>
      </c>
    </row>
    <row r="16" spans="1:12" ht="18" x14ac:dyDescent="0.25">
      <c r="A16" s="5"/>
      <c r="B16" s="9"/>
      <c r="C16" s="9"/>
      <c r="D16" s="9"/>
      <c r="E16" s="9"/>
      <c r="F16" s="9"/>
      <c r="G16" s="9"/>
      <c r="H16" s="9"/>
      <c r="I16" s="9"/>
      <c r="J16" s="3"/>
      <c r="K16" s="3"/>
      <c r="L16" s="3"/>
    </row>
    <row r="17" spans="1:12" ht="18" customHeight="1" x14ac:dyDescent="0.25">
      <c r="A17" s="91" t="s">
        <v>33</v>
      </c>
      <c r="B17" s="91"/>
      <c r="C17" s="91"/>
      <c r="D17" s="91"/>
      <c r="E17" s="91"/>
      <c r="F17" s="91"/>
      <c r="G17" s="91"/>
      <c r="H17" s="91"/>
      <c r="I17" s="91"/>
      <c r="J17" s="91"/>
      <c r="K17" s="35"/>
      <c r="L17" s="35"/>
    </row>
    <row r="18" spans="1:12" ht="18" x14ac:dyDescent="0.25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5.5" x14ac:dyDescent="0.25">
      <c r="A19" s="101" t="s">
        <v>11</v>
      </c>
      <c r="B19" s="102"/>
      <c r="C19" s="102"/>
      <c r="D19" s="102"/>
      <c r="E19" s="102"/>
      <c r="F19" s="39" t="s">
        <v>69</v>
      </c>
      <c r="G19" s="39" t="s">
        <v>70</v>
      </c>
      <c r="H19" s="4" t="s">
        <v>71</v>
      </c>
      <c r="I19" s="4" t="s">
        <v>43</v>
      </c>
      <c r="J19" s="4" t="s">
        <v>72</v>
      </c>
    </row>
    <row r="20" spans="1:12" ht="12" customHeight="1" x14ac:dyDescent="0.25">
      <c r="A20" s="103">
        <v>1</v>
      </c>
      <c r="B20" s="103"/>
      <c r="C20" s="103"/>
      <c r="D20" s="103"/>
      <c r="E20" s="103"/>
      <c r="F20" s="50">
        <v>2</v>
      </c>
      <c r="G20" s="50">
        <v>3</v>
      </c>
      <c r="H20" s="51">
        <v>4</v>
      </c>
      <c r="I20" s="51">
        <v>5</v>
      </c>
      <c r="J20" s="51">
        <v>6</v>
      </c>
    </row>
    <row r="21" spans="1:12" ht="15.75" customHeight="1" x14ac:dyDescent="0.25">
      <c r="A21" s="100" t="s">
        <v>38</v>
      </c>
      <c r="B21" s="106"/>
      <c r="C21" s="106"/>
      <c r="D21" s="106"/>
      <c r="E21" s="106"/>
      <c r="F21" s="44"/>
      <c r="G21" s="44"/>
      <c r="H21" s="24"/>
      <c r="I21" s="24"/>
      <c r="J21" s="24"/>
    </row>
    <row r="22" spans="1:12" x14ac:dyDescent="0.25">
      <c r="A22" s="100" t="s">
        <v>39</v>
      </c>
      <c r="B22" s="97"/>
      <c r="C22" s="97"/>
      <c r="D22" s="97"/>
      <c r="E22" s="97"/>
      <c r="F22" s="42"/>
      <c r="G22" s="42"/>
      <c r="H22" s="24"/>
      <c r="I22" s="24"/>
      <c r="J22" s="24"/>
    </row>
    <row r="23" spans="1:12" x14ac:dyDescent="0.25">
      <c r="A23" s="98" t="s">
        <v>40</v>
      </c>
      <c r="B23" s="95"/>
      <c r="C23" s="95"/>
      <c r="D23" s="95"/>
      <c r="E23" s="99"/>
      <c r="F23" s="41"/>
      <c r="G23" s="41"/>
      <c r="H23" s="23">
        <v>0</v>
      </c>
      <c r="I23" s="23">
        <v>0</v>
      </c>
      <c r="J23" s="23">
        <v>0</v>
      </c>
    </row>
    <row r="24" spans="1:12" x14ac:dyDescent="0.25">
      <c r="A24" s="104" t="s">
        <v>23</v>
      </c>
      <c r="B24" s="105"/>
      <c r="C24" s="105"/>
      <c r="D24" s="105"/>
      <c r="E24" s="105"/>
      <c r="F24" s="45"/>
      <c r="G24" s="45"/>
      <c r="H24" s="4"/>
      <c r="I24" s="4"/>
      <c r="J24" s="4"/>
    </row>
    <row r="25" spans="1:12" x14ac:dyDescent="0.25">
      <c r="A25" s="104" t="s">
        <v>41</v>
      </c>
      <c r="B25" s="105"/>
      <c r="C25" s="105"/>
      <c r="D25" s="105"/>
      <c r="E25" s="105"/>
      <c r="F25" s="45"/>
      <c r="G25" s="45"/>
      <c r="H25" s="4"/>
      <c r="I25" s="4"/>
      <c r="J25" s="4"/>
    </row>
    <row r="26" spans="1:12" x14ac:dyDescent="0.25">
      <c r="A26" s="94" t="s">
        <v>3</v>
      </c>
      <c r="B26" s="95"/>
      <c r="C26" s="95"/>
      <c r="D26" s="95"/>
      <c r="E26" s="95"/>
      <c r="F26" s="43"/>
      <c r="G26" s="43"/>
      <c r="H26" s="23">
        <v>0</v>
      </c>
      <c r="I26" s="23">
        <v>0</v>
      </c>
      <c r="J26" s="23">
        <v>0</v>
      </c>
    </row>
    <row r="27" spans="1:12" x14ac:dyDescent="0.25">
      <c r="A27" s="94" t="s">
        <v>4</v>
      </c>
      <c r="B27" s="95"/>
      <c r="C27" s="95"/>
      <c r="D27" s="95"/>
      <c r="E27" s="95"/>
      <c r="F27" s="43"/>
      <c r="G27" s="43"/>
      <c r="H27" s="23">
        <v>0</v>
      </c>
      <c r="I27" s="23">
        <v>0</v>
      </c>
      <c r="J27" s="23">
        <v>0</v>
      </c>
    </row>
    <row r="28" spans="1:12" ht="11.25" customHeight="1" x14ac:dyDescent="0.25">
      <c r="A28" s="18"/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</row>
    <row r="29" spans="1:12" ht="15" customHeight="1" x14ac:dyDescent="0.25">
      <c r="A29" s="46" t="s">
        <v>42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2" ht="9" customHeight="1" x14ac:dyDescent="0.25"/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topLeftCell="A6" workbookViewId="0">
      <selection activeCell="H14" sqref="H1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91" t="s">
        <v>18</v>
      </c>
      <c r="B2" s="91"/>
      <c r="C2" s="91"/>
      <c r="D2" s="91"/>
      <c r="E2" s="91"/>
      <c r="F2" s="91"/>
      <c r="G2" s="91"/>
      <c r="H2" s="91"/>
      <c r="I2" s="36"/>
      <c r="J2" s="36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91" t="s">
        <v>5</v>
      </c>
      <c r="B4" s="91"/>
      <c r="C4" s="91"/>
      <c r="D4" s="91"/>
      <c r="E4" s="91"/>
      <c r="F4" s="91"/>
      <c r="G4" s="91"/>
      <c r="H4" s="91"/>
      <c r="I4" s="35"/>
      <c r="J4" s="35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91" t="s">
        <v>44</v>
      </c>
      <c r="B6" s="91"/>
      <c r="C6" s="91"/>
      <c r="D6" s="91"/>
      <c r="E6" s="91"/>
      <c r="F6" s="91"/>
      <c r="G6" s="91"/>
      <c r="H6" s="91"/>
      <c r="I6" s="37"/>
      <c r="J6" s="37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07" t="s">
        <v>11</v>
      </c>
      <c r="B8" s="108"/>
      <c r="C8" s="109"/>
      <c r="D8" s="47" t="s">
        <v>80</v>
      </c>
      <c r="E8" s="47" t="s">
        <v>81</v>
      </c>
      <c r="F8" s="48" t="s">
        <v>82</v>
      </c>
      <c r="G8" s="48" t="s">
        <v>72</v>
      </c>
      <c r="H8" s="48" t="s">
        <v>83</v>
      </c>
    </row>
    <row r="9" spans="1:10" s="52" customFormat="1" ht="11.25" x14ac:dyDescent="0.2">
      <c r="A9" s="110">
        <v>1</v>
      </c>
      <c r="B9" s="111"/>
      <c r="C9" s="112"/>
      <c r="D9" s="54">
        <v>2</v>
      </c>
      <c r="E9" s="54">
        <v>3</v>
      </c>
      <c r="F9" s="55">
        <v>4</v>
      </c>
      <c r="G9" s="55">
        <v>5</v>
      </c>
      <c r="H9" s="55">
        <v>6</v>
      </c>
    </row>
    <row r="10" spans="1:10" x14ac:dyDescent="0.25">
      <c r="A10" s="12"/>
      <c r="B10" s="12"/>
      <c r="C10" s="12" t="s">
        <v>46</v>
      </c>
      <c r="D10" s="63">
        <f>D11</f>
        <v>1150481.05</v>
      </c>
      <c r="E10" s="61">
        <f t="shared" ref="E10:H10" si="0">E11</f>
        <v>2026320</v>
      </c>
      <c r="F10" s="61">
        <f t="shared" si="0"/>
        <v>2248890</v>
      </c>
      <c r="G10" s="61">
        <f t="shared" si="0"/>
        <v>2187905</v>
      </c>
      <c r="H10" s="61">
        <f t="shared" si="0"/>
        <v>2334920</v>
      </c>
    </row>
    <row r="11" spans="1:10" x14ac:dyDescent="0.25">
      <c r="A11" s="12">
        <v>6</v>
      </c>
      <c r="B11" s="12"/>
      <c r="C11" s="12" t="s">
        <v>6</v>
      </c>
      <c r="D11" s="63">
        <f>D12+D13</f>
        <v>1150481.05</v>
      </c>
      <c r="E11" s="61">
        <f t="shared" ref="E11:F11" si="1">E12+E13</f>
        <v>2026320</v>
      </c>
      <c r="F11" s="61">
        <f t="shared" si="1"/>
        <v>2248890</v>
      </c>
      <c r="G11" s="61">
        <f t="shared" ref="G11" si="2">G12+G13</f>
        <v>2187905</v>
      </c>
      <c r="H11" s="61">
        <f t="shared" ref="H11" si="3">H12+H13</f>
        <v>2334920</v>
      </c>
    </row>
    <row r="12" spans="1:10" ht="25.5" x14ac:dyDescent="0.25">
      <c r="A12" s="12"/>
      <c r="B12" s="15">
        <v>63</v>
      </c>
      <c r="C12" s="15" t="s">
        <v>74</v>
      </c>
      <c r="D12" s="64">
        <v>1400</v>
      </c>
      <c r="E12" s="62">
        <v>0</v>
      </c>
      <c r="F12" s="10">
        <v>0</v>
      </c>
      <c r="G12" s="10">
        <v>0</v>
      </c>
      <c r="H12" s="10">
        <v>0</v>
      </c>
    </row>
    <row r="13" spans="1:10" ht="25.5" x14ac:dyDescent="0.25">
      <c r="A13" s="12"/>
      <c r="B13" s="15">
        <v>67</v>
      </c>
      <c r="C13" s="15" t="s">
        <v>73</v>
      </c>
      <c r="D13" s="64">
        <v>1149081.05</v>
      </c>
      <c r="E13" s="62">
        <v>2026320</v>
      </c>
      <c r="F13" s="79">
        <v>2248890</v>
      </c>
      <c r="G13" s="79">
        <v>2187905</v>
      </c>
      <c r="H13" s="79">
        <v>2334920</v>
      </c>
    </row>
    <row r="15" spans="1:10" ht="25.5" customHeight="1" x14ac:dyDescent="0.25">
      <c r="A15" s="107" t="s">
        <v>11</v>
      </c>
      <c r="B15" s="108"/>
      <c r="C15" s="109"/>
      <c r="D15" s="47" t="s">
        <v>80</v>
      </c>
      <c r="E15" s="47" t="s">
        <v>81</v>
      </c>
      <c r="F15" s="48" t="s">
        <v>82</v>
      </c>
      <c r="G15" s="48" t="s">
        <v>72</v>
      </c>
      <c r="H15" s="48" t="s">
        <v>83</v>
      </c>
    </row>
    <row r="16" spans="1:10" s="52" customFormat="1" ht="11.25" x14ac:dyDescent="0.2">
      <c r="A16" s="110">
        <v>1</v>
      </c>
      <c r="B16" s="111"/>
      <c r="C16" s="112"/>
      <c r="D16" s="54">
        <v>2</v>
      </c>
      <c r="E16" s="54">
        <v>3</v>
      </c>
      <c r="F16" s="55">
        <v>4</v>
      </c>
      <c r="G16" s="55">
        <v>5</v>
      </c>
      <c r="H16" s="55">
        <v>6</v>
      </c>
    </row>
    <row r="17" spans="1:8" x14ac:dyDescent="0.25">
      <c r="A17" s="12"/>
      <c r="B17" s="12"/>
      <c r="C17" s="12" t="s">
        <v>47</v>
      </c>
      <c r="D17" s="63">
        <f>D18+D23</f>
        <v>1150481.0499999998</v>
      </c>
      <c r="E17" s="68">
        <f t="shared" ref="E17:H17" si="4">E18+E23</f>
        <v>2026320</v>
      </c>
      <c r="F17" s="61">
        <f t="shared" si="4"/>
        <v>2248890</v>
      </c>
      <c r="G17" s="61">
        <f t="shared" si="4"/>
        <v>2187905</v>
      </c>
      <c r="H17" s="61">
        <f t="shared" si="4"/>
        <v>2334920</v>
      </c>
    </row>
    <row r="18" spans="1:8" x14ac:dyDescent="0.25">
      <c r="A18" s="12">
        <v>3</v>
      </c>
      <c r="B18" s="12"/>
      <c r="C18" s="12" t="s">
        <v>7</v>
      </c>
      <c r="D18" s="63">
        <f>D19+D20+D21+D22</f>
        <v>1112815.8899999999</v>
      </c>
      <c r="E18" s="68">
        <f t="shared" ref="E18:H18" si="5">E19+E20+E21+E22</f>
        <v>2001690</v>
      </c>
      <c r="F18" s="61">
        <f t="shared" si="5"/>
        <v>2220700</v>
      </c>
      <c r="G18" s="61">
        <f t="shared" si="5"/>
        <v>2161075</v>
      </c>
      <c r="H18" s="61">
        <f t="shared" si="5"/>
        <v>2307090</v>
      </c>
    </row>
    <row r="19" spans="1:8" x14ac:dyDescent="0.25">
      <c r="A19" s="12"/>
      <c r="B19" s="15">
        <v>31</v>
      </c>
      <c r="C19" s="15" t="s">
        <v>8</v>
      </c>
      <c r="D19" s="64">
        <v>1011538.63</v>
      </c>
      <c r="E19" s="67">
        <v>1219975</v>
      </c>
      <c r="F19" s="10">
        <v>1398430</v>
      </c>
      <c r="G19" s="10">
        <v>1476625</v>
      </c>
      <c r="H19" s="10">
        <v>1546320</v>
      </c>
    </row>
    <row r="20" spans="1:8" x14ac:dyDescent="0.25">
      <c r="A20" s="13"/>
      <c r="B20" s="13">
        <v>32</v>
      </c>
      <c r="C20" s="13" t="s">
        <v>19</v>
      </c>
      <c r="D20" s="65">
        <v>101277.26</v>
      </c>
      <c r="E20" s="69">
        <v>778535</v>
      </c>
      <c r="F20" s="10">
        <v>819090</v>
      </c>
      <c r="G20" s="10">
        <v>681270</v>
      </c>
      <c r="H20" s="10">
        <v>757590</v>
      </c>
    </row>
    <row r="21" spans="1:8" x14ac:dyDescent="0.25">
      <c r="A21" s="13"/>
      <c r="B21" s="13">
        <v>34</v>
      </c>
      <c r="C21" s="13" t="s">
        <v>53</v>
      </c>
      <c r="D21" s="65">
        <v>0</v>
      </c>
      <c r="E21" s="69">
        <v>520</v>
      </c>
      <c r="F21" s="10">
        <v>520</v>
      </c>
      <c r="G21" s="10">
        <v>520</v>
      </c>
      <c r="H21" s="10">
        <v>520</v>
      </c>
    </row>
    <row r="22" spans="1:8" ht="25.5" x14ac:dyDescent="0.25">
      <c r="A22" s="13"/>
      <c r="B22" s="13">
        <v>37</v>
      </c>
      <c r="C22" s="34" t="s">
        <v>54</v>
      </c>
      <c r="D22" s="66">
        <v>0</v>
      </c>
      <c r="E22" s="70">
        <v>2660</v>
      </c>
      <c r="F22" s="10">
        <v>2660</v>
      </c>
      <c r="G22" s="10">
        <v>2660</v>
      </c>
      <c r="H22" s="10">
        <v>2660</v>
      </c>
    </row>
    <row r="23" spans="1:8" x14ac:dyDescent="0.25">
      <c r="A23" s="14">
        <v>4</v>
      </c>
      <c r="B23" s="14"/>
      <c r="C23" s="21" t="s">
        <v>9</v>
      </c>
      <c r="D23" s="63">
        <f>D24+D25</f>
        <v>37665.160000000003</v>
      </c>
      <c r="E23" s="68">
        <f t="shared" ref="E23:H23" si="6">E24+E25</f>
        <v>24630</v>
      </c>
      <c r="F23" s="61">
        <f t="shared" si="6"/>
        <v>28190</v>
      </c>
      <c r="G23" s="61">
        <f t="shared" si="6"/>
        <v>26830</v>
      </c>
      <c r="H23" s="61">
        <f t="shared" si="6"/>
        <v>27830</v>
      </c>
    </row>
    <row r="24" spans="1:8" ht="25.5" x14ac:dyDescent="0.25">
      <c r="A24" s="15"/>
      <c r="B24" s="15">
        <v>41</v>
      </c>
      <c r="C24" s="22" t="s">
        <v>10</v>
      </c>
      <c r="D24" s="64">
        <v>0</v>
      </c>
      <c r="E24" s="67">
        <v>2660</v>
      </c>
      <c r="F24" s="10">
        <v>2660</v>
      </c>
      <c r="G24" s="10">
        <v>2660</v>
      </c>
      <c r="H24" s="11">
        <v>2660</v>
      </c>
    </row>
    <row r="25" spans="1:8" x14ac:dyDescent="0.25">
      <c r="A25" s="15"/>
      <c r="B25" s="15">
        <v>42</v>
      </c>
      <c r="C25" s="13" t="s">
        <v>55</v>
      </c>
      <c r="D25" s="66">
        <v>37665.160000000003</v>
      </c>
      <c r="E25" s="70">
        <v>21970</v>
      </c>
      <c r="F25" s="10">
        <v>25530</v>
      </c>
      <c r="G25" s="10">
        <v>24170</v>
      </c>
      <c r="H25" s="11">
        <v>25170</v>
      </c>
    </row>
  </sheetData>
  <mergeCells count="7">
    <mergeCell ref="A15:C15"/>
    <mergeCell ref="A9:C9"/>
    <mergeCell ref="A16:C16"/>
    <mergeCell ref="A2:H2"/>
    <mergeCell ref="A4:H4"/>
    <mergeCell ref="A6:H6"/>
    <mergeCell ref="A8:C8"/>
  </mergeCells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"/>
  <sheetViews>
    <sheetView workbookViewId="0">
      <selection activeCell="C8" sqref="C8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1" t="s">
        <v>45</v>
      </c>
      <c r="B2" s="91"/>
      <c r="C2" s="91"/>
      <c r="D2" s="91"/>
      <c r="E2" s="91"/>
      <c r="F2" s="91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80</v>
      </c>
      <c r="C4" s="47" t="s">
        <v>81</v>
      </c>
      <c r="D4" s="48" t="s">
        <v>82</v>
      </c>
      <c r="E4" s="48" t="s">
        <v>72</v>
      </c>
      <c r="F4" s="48" t="s">
        <v>83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46</v>
      </c>
      <c r="B6" s="63">
        <f>B7+B9</f>
        <v>1150481.05</v>
      </c>
      <c r="C6" s="61">
        <f>C7+C9</f>
        <v>2026320</v>
      </c>
      <c r="D6" s="61">
        <f t="shared" ref="D6:F6" si="0">D7+D9</f>
        <v>2248890</v>
      </c>
      <c r="E6" s="61">
        <f t="shared" si="0"/>
        <v>2187905</v>
      </c>
      <c r="F6" s="61">
        <f t="shared" si="0"/>
        <v>2334920</v>
      </c>
    </row>
    <row r="7" spans="1:8" x14ac:dyDescent="0.25">
      <c r="A7" s="12" t="s">
        <v>24</v>
      </c>
      <c r="B7" s="63">
        <f>B8</f>
        <v>1149081.05</v>
      </c>
      <c r="C7" s="61">
        <f>C8</f>
        <v>2026320</v>
      </c>
      <c r="D7" s="61">
        <f t="shared" ref="D7:F7" si="1">D8</f>
        <v>2248890</v>
      </c>
      <c r="E7" s="61">
        <f t="shared" si="1"/>
        <v>2187905</v>
      </c>
      <c r="F7" s="61">
        <f t="shared" si="1"/>
        <v>2334920</v>
      </c>
    </row>
    <row r="8" spans="1:8" x14ac:dyDescent="0.25">
      <c r="A8" s="31" t="s">
        <v>25</v>
      </c>
      <c r="B8" s="64">
        <v>1149081.05</v>
      </c>
      <c r="C8" s="62">
        <v>2026320</v>
      </c>
      <c r="D8" s="10">
        <v>2248890</v>
      </c>
      <c r="E8" s="10">
        <v>2187905</v>
      </c>
      <c r="F8" s="10">
        <v>2334920</v>
      </c>
    </row>
    <row r="9" spans="1:8" x14ac:dyDescent="0.25">
      <c r="A9" s="12" t="s">
        <v>75</v>
      </c>
      <c r="B9" s="84">
        <f>B10</f>
        <v>1400</v>
      </c>
      <c r="C9" s="84">
        <f t="shared" ref="C9" si="2">C10</f>
        <v>0</v>
      </c>
      <c r="D9" s="53">
        <f t="shared" ref="D9" si="3">D10</f>
        <v>0</v>
      </c>
      <c r="E9" s="53">
        <f t="shared" ref="E9" si="4">E10</f>
        <v>0</v>
      </c>
      <c r="F9" s="53">
        <f t="shared" ref="F9" si="5">F10</f>
        <v>0</v>
      </c>
    </row>
    <row r="10" spans="1:8" x14ac:dyDescent="0.25">
      <c r="A10" s="31" t="s">
        <v>76</v>
      </c>
      <c r="B10" s="84">
        <v>1400</v>
      </c>
      <c r="C10" s="84">
        <v>0</v>
      </c>
      <c r="D10" s="53">
        <v>0</v>
      </c>
      <c r="E10" s="53">
        <v>0</v>
      </c>
      <c r="F10" s="53">
        <v>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8"/>
  <sheetViews>
    <sheetView workbookViewId="0">
      <selection activeCell="F9" sqref="F9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1" t="s">
        <v>48</v>
      </c>
      <c r="B2" s="91"/>
      <c r="C2" s="91"/>
      <c r="D2" s="91"/>
      <c r="E2" s="91"/>
      <c r="F2" s="91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80</v>
      </c>
      <c r="C4" s="47" t="s">
        <v>81</v>
      </c>
      <c r="D4" s="48" t="s">
        <v>82</v>
      </c>
      <c r="E4" s="48" t="s">
        <v>72</v>
      </c>
      <c r="F4" s="48" t="s">
        <v>83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47</v>
      </c>
      <c r="B6" s="63">
        <f>B7</f>
        <v>1150481.05</v>
      </c>
      <c r="C6" s="61">
        <f>C7</f>
        <v>2026320</v>
      </c>
      <c r="D6" s="61">
        <f t="shared" ref="D6:F6" si="0">D7</f>
        <v>2248890</v>
      </c>
      <c r="E6" s="61">
        <f t="shared" si="0"/>
        <v>2187905</v>
      </c>
      <c r="F6" s="61">
        <f t="shared" si="0"/>
        <v>2334920</v>
      </c>
    </row>
    <row r="7" spans="1:8" x14ac:dyDescent="0.25">
      <c r="A7" s="12" t="s">
        <v>12</v>
      </c>
      <c r="B7" s="63">
        <f>B8</f>
        <v>1150481.05</v>
      </c>
      <c r="C7" s="61">
        <f>C8</f>
        <v>2026320</v>
      </c>
      <c r="D7" s="61">
        <f t="shared" ref="D7:F7" si="1">D8</f>
        <v>2248890</v>
      </c>
      <c r="E7" s="61">
        <f t="shared" si="1"/>
        <v>2187905</v>
      </c>
      <c r="F7" s="61">
        <f t="shared" si="1"/>
        <v>2334920</v>
      </c>
    </row>
    <row r="8" spans="1:8" x14ac:dyDescent="0.25">
      <c r="A8" s="30" t="s">
        <v>13</v>
      </c>
      <c r="B8" s="64">
        <v>1150481.05</v>
      </c>
      <c r="C8" s="62">
        <v>2026320</v>
      </c>
      <c r="D8" s="10">
        <v>2248890</v>
      </c>
      <c r="E8" s="10">
        <v>2187905</v>
      </c>
      <c r="F8" s="10">
        <v>2334920</v>
      </c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D8" sqref="D8: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.75" x14ac:dyDescent="0.25">
      <c r="A2" s="91" t="s">
        <v>18</v>
      </c>
      <c r="B2" s="91"/>
      <c r="C2" s="91"/>
      <c r="D2" s="91"/>
      <c r="E2" s="91"/>
      <c r="F2" s="91"/>
      <c r="G2" s="91"/>
      <c r="H2" s="91"/>
      <c r="I2" s="36"/>
      <c r="J2" s="36"/>
    </row>
    <row r="3" spans="1:10" ht="18" x14ac:dyDescent="0.25">
      <c r="A3" s="5"/>
      <c r="B3" s="5"/>
      <c r="C3" s="5"/>
      <c r="D3" s="5"/>
      <c r="E3" s="5"/>
      <c r="F3" s="5"/>
      <c r="G3" s="5"/>
      <c r="H3" s="5"/>
      <c r="I3" s="6"/>
      <c r="J3" s="6"/>
    </row>
    <row r="4" spans="1:10" ht="15.75" x14ac:dyDescent="0.25">
      <c r="A4" s="91" t="s">
        <v>14</v>
      </c>
      <c r="B4" s="91"/>
      <c r="C4" s="91"/>
      <c r="D4" s="91"/>
      <c r="E4" s="91"/>
      <c r="F4" s="91"/>
      <c r="G4" s="91"/>
      <c r="H4" s="91"/>
      <c r="I4" s="35"/>
      <c r="J4" s="35"/>
    </row>
    <row r="5" spans="1:10" ht="18" x14ac:dyDescent="0.25">
      <c r="A5" s="5"/>
      <c r="B5" s="5"/>
      <c r="C5" s="5"/>
      <c r="D5" s="5"/>
      <c r="E5" s="5"/>
      <c r="F5" s="5"/>
      <c r="G5" s="5"/>
      <c r="H5" s="5"/>
      <c r="I5" s="6"/>
      <c r="J5" s="6"/>
    </row>
    <row r="6" spans="1:10" ht="15.75" x14ac:dyDescent="0.25">
      <c r="A6" s="91" t="s">
        <v>49</v>
      </c>
      <c r="B6" s="91"/>
      <c r="C6" s="91"/>
      <c r="D6" s="91"/>
      <c r="E6" s="91"/>
      <c r="F6" s="91"/>
      <c r="G6" s="91"/>
      <c r="H6" s="91"/>
      <c r="I6" s="37"/>
      <c r="J6" s="37"/>
    </row>
    <row r="7" spans="1:10" ht="18" x14ac:dyDescent="0.25">
      <c r="A7" s="5"/>
      <c r="B7" s="5"/>
      <c r="C7" s="5"/>
      <c r="D7" s="5"/>
      <c r="E7" s="5"/>
      <c r="F7" s="5"/>
      <c r="G7" s="5"/>
      <c r="H7" s="5"/>
      <c r="I7" s="6"/>
      <c r="J7" s="6"/>
    </row>
    <row r="8" spans="1:10" ht="25.5" x14ac:dyDescent="0.25">
      <c r="A8" s="107" t="s">
        <v>11</v>
      </c>
      <c r="B8" s="108"/>
      <c r="C8" s="109"/>
      <c r="D8" s="47" t="s">
        <v>80</v>
      </c>
      <c r="E8" s="47" t="s">
        <v>81</v>
      </c>
      <c r="F8" s="48" t="s">
        <v>82</v>
      </c>
      <c r="G8" s="48" t="s">
        <v>72</v>
      </c>
      <c r="H8" s="48" t="s">
        <v>83</v>
      </c>
    </row>
    <row r="9" spans="1:10" s="52" customFormat="1" ht="11.25" x14ac:dyDescent="0.2">
      <c r="A9" s="110">
        <v>1</v>
      </c>
      <c r="B9" s="111"/>
      <c r="C9" s="112"/>
      <c r="D9" s="54">
        <v>2</v>
      </c>
      <c r="E9" s="54">
        <v>3</v>
      </c>
      <c r="F9" s="55">
        <v>4</v>
      </c>
      <c r="G9" s="55">
        <v>5</v>
      </c>
      <c r="H9" s="55">
        <v>6</v>
      </c>
    </row>
    <row r="10" spans="1:10" x14ac:dyDescent="0.25">
      <c r="A10" s="12">
        <v>8</v>
      </c>
      <c r="B10" s="12"/>
      <c r="C10" s="12" t="s">
        <v>15</v>
      </c>
      <c r="D10" s="12"/>
      <c r="E10" s="12"/>
      <c r="F10" s="10"/>
      <c r="G10" s="10"/>
      <c r="H10" s="10"/>
    </row>
    <row r="11" spans="1:10" x14ac:dyDescent="0.25">
      <c r="A11" s="12"/>
      <c r="B11" s="15">
        <v>84</v>
      </c>
      <c r="C11" s="15" t="s">
        <v>20</v>
      </c>
      <c r="D11" s="12"/>
      <c r="E11" s="12"/>
      <c r="F11" s="10"/>
      <c r="G11" s="10"/>
      <c r="H11" s="10"/>
    </row>
    <row r="12" spans="1:10" x14ac:dyDescent="0.25">
      <c r="A12" s="13" t="s">
        <v>22</v>
      </c>
      <c r="B12" s="13"/>
      <c r="C12" s="17"/>
      <c r="D12" s="15"/>
      <c r="E12" s="15"/>
      <c r="F12" s="10"/>
      <c r="G12" s="10"/>
      <c r="H12" s="10"/>
    </row>
    <row r="13" spans="1:10" x14ac:dyDescent="0.25">
      <c r="A13" s="14">
        <v>5</v>
      </c>
      <c r="B13" s="14"/>
      <c r="C13" s="21" t="s">
        <v>16</v>
      </c>
      <c r="D13" s="15"/>
      <c r="E13" s="15"/>
      <c r="F13" s="10"/>
      <c r="G13" s="10"/>
      <c r="H13" s="10"/>
    </row>
    <row r="14" spans="1:10" ht="25.5" x14ac:dyDescent="0.25">
      <c r="A14" s="15"/>
      <c r="B14" s="15">
        <v>54</v>
      </c>
      <c r="C14" s="22" t="s">
        <v>21</v>
      </c>
      <c r="D14" s="15"/>
      <c r="E14" s="15"/>
      <c r="F14" s="10"/>
      <c r="G14" s="10"/>
      <c r="H14" s="10"/>
    </row>
    <row r="15" spans="1:10" x14ac:dyDescent="0.25">
      <c r="A15" s="16" t="s">
        <v>22</v>
      </c>
      <c r="B15" s="14"/>
      <c r="C15" s="21"/>
      <c r="D15" s="15"/>
      <c r="E15" s="15"/>
      <c r="F15" s="10"/>
      <c r="G15" s="10"/>
      <c r="H15" s="10"/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"/>
  <sheetViews>
    <sheetView workbookViewId="0">
      <selection activeCell="B4" sqref="B4:F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5"/>
      <c r="B1" s="5"/>
      <c r="C1" s="5"/>
      <c r="D1" s="5"/>
      <c r="E1" s="5"/>
      <c r="F1" s="5"/>
      <c r="G1" s="5"/>
      <c r="H1" s="5"/>
    </row>
    <row r="2" spans="1:8" ht="15.75" customHeight="1" x14ac:dyDescent="0.25">
      <c r="A2" s="91" t="s">
        <v>50</v>
      </c>
      <c r="B2" s="91"/>
      <c r="C2" s="91"/>
      <c r="D2" s="91"/>
      <c r="E2" s="91"/>
      <c r="F2" s="91"/>
      <c r="G2" s="37"/>
      <c r="H2" s="37"/>
    </row>
    <row r="3" spans="1:8" ht="18" x14ac:dyDescent="0.25">
      <c r="A3" s="5"/>
      <c r="B3" s="5"/>
      <c r="C3" s="5"/>
      <c r="D3" s="5"/>
      <c r="E3" s="5"/>
      <c r="F3" s="5"/>
      <c r="G3" s="6"/>
      <c r="H3" s="6"/>
    </row>
    <row r="4" spans="1:8" ht="25.5" customHeight="1" x14ac:dyDescent="0.25">
      <c r="A4" s="49" t="s">
        <v>11</v>
      </c>
      <c r="B4" s="47" t="s">
        <v>80</v>
      </c>
      <c r="C4" s="47" t="s">
        <v>81</v>
      </c>
      <c r="D4" s="48" t="s">
        <v>82</v>
      </c>
      <c r="E4" s="48" t="s">
        <v>72</v>
      </c>
      <c r="F4" s="48" t="s">
        <v>83</v>
      </c>
    </row>
    <row r="5" spans="1:8" s="52" customFormat="1" ht="11.25" x14ac:dyDescent="0.2">
      <c r="A5" s="56">
        <v>1</v>
      </c>
      <c r="B5" s="54">
        <v>2</v>
      </c>
      <c r="C5" s="54">
        <v>3</v>
      </c>
      <c r="D5" s="55">
        <v>4</v>
      </c>
      <c r="E5" s="55">
        <v>5</v>
      </c>
      <c r="F5" s="55">
        <v>6</v>
      </c>
    </row>
    <row r="6" spans="1:8" x14ac:dyDescent="0.25">
      <c r="A6" s="12" t="s">
        <v>51</v>
      </c>
      <c r="B6" s="12"/>
      <c r="C6" s="12"/>
      <c r="D6" s="10"/>
      <c r="E6" s="10"/>
      <c r="F6" s="10"/>
    </row>
    <row r="7" spans="1:8" x14ac:dyDescent="0.25">
      <c r="A7" s="12" t="s">
        <v>24</v>
      </c>
      <c r="B7" s="12"/>
      <c r="C7" s="12"/>
      <c r="D7" s="10"/>
      <c r="E7" s="10"/>
      <c r="F7" s="10"/>
    </row>
    <row r="8" spans="1:8" x14ac:dyDescent="0.25">
      <c r="A8" s="31" t="s">
        <v>25</v>
      </c>
      <c r="B8" s="15"/>
      <c r="C8" s="15"/>
      <c r="D8" s="10"/>
      <c r="E8" s="10"/>
      <c r="F8" s="10"/>
    </row>
    <row r="9" spans="1:8" x14ac:dyDescent="0.25">
      <c r="A9" s="32" t="s">
        <v>26</v>
      </c>
      <c r="B9" s="15"/>
      <c r="C9" s="15"/>
      <c r="D9" s="10"/>
      <c r="E9" s="10"/>
      <c r="F9" s="10"/>
    </row>
    <row r="10" spans="1:8" x14ac:dyDescent="0.25">
      <c r="A10" s="32" t="s">
        <v>27</v>
      </c>
      <c r="B10" s="15"/>
      <c r="C10" s="15"/>
      <c r="D10" s="10"/>
      <c r="E10" s="10"/>
      <c r="F10" s="10"/>
    </row>
    <row r="11" spans="1:8" x14ac:dyDescent="0.25">
      <c r="A11" s="12" t="s">
        <v>28</v>
      </c>
      <c r="B11" s="15"/>
      <c r="C11" s="15"/>
      <c r="D11" s="10"/>
      <c r="E11" s="10"/>
      <c r="F11" s="10"/>
    </row>
    <row r="12" spans="1:8" x14ac:dyDescent="0.25">
      <c r="A12" s="33" t="s">
        <v>29</v>
      </c>
      <c r="B12" s="53"/>
      <c r="C12" s="53"/>
      <c r="D12" s="53"/>
      <c r="E12" s="53"/>
      <c r="F12" s="53"/>
    </row>
    <row r="13" spans="1:8" x14ac:dyDescent="0.25">
      <c r="A13" s="12" t="s">
        <v>30</v>
      </c>
      <c r="B13" s="53"/>
      <c r="C13" s="53"/>
      <c r="D13" s="53"/>
      <c r="E13" s="53"/>
      <c r="F13" s="53"/>
    </row>
    <row r="14" spans="1:8" x14ac:dyDescent="0.25">
      <c r="A14" s="33" t="s">
        <v>31</v>
      </c>
      <c r="B14" s="53"/>
      <c r="C14" s="53"/>
      <c r="D14" s="53"/>
      <c r="E14" s="53"/>
      <c r="F14" s="53"/>
    </row>
    <row r="15" spans="1:8" x14ac:dyDescent="0.25">
      <c r="A15" s="15" t="s">
        <v>22</v>
      </c>
      <c r="B15" s="53"/>
      <c r="C15" s="53"/>
      <c r="D15" s="53"/>
      <c r="E15" s="53"/>
      <c r="F15" s="53"/>
    </row>
    <row r="16" spans="1:8" x14ac:dyDescent="0.25">
      <c r="A16" s="33"/>
      <c r="B16" s="53"/>
      <c r="C16" s="53"/>
      <c r="D16" s="53"/>
      <c r="E16" s="53"/>
      <c r="F16" s="53"/>
    </row>
    <row r="17" spans="1:6" x14ac:dyDescent="0.25">
      <c r="A17" s="12" t="s">
        <v>52</v>
      </c>
      <c r="B17" s="53"/>
      <c r="C17" s="53"/>
      <c r="D17" s="53"/>
      <c r="E17" s="53"/>
      <c r="F17" s="53"/>
    </row>
    <row r="18" spans="1:6" x14ac:dyDescent="0.25">
      <c r="A18" s="12" t="s">
        <v>24</v>
      </c>
      <c r="B18" s="53"/>
      <c r="C18" s="53"/>
      <c r="D18" s="53"/>
      <c r="E18" s="53"/>
      <c r="F18" s="53"/>
    </row>
    <row r="19" spans="1:6" x14ac:dyDescent="0.25">
      <c r="A19" s="31" t="s">
        <v>25</v>
      </c>
      <c r="B19" s="53"/>
      <c r="C19" s="53"/>
      <c r="D19" s="53"/>
      <c r="E19" s="53"/>
      <c r="F19" s="53"/>
    </row>
    <row r="20" spans="1:6" x14ac:dyDescent="0.25">
      <c r="A20" s="32" t="s">
        <v>26</v>
      </c>
      <c r="B20" s="53"/>
      <c r="C20" s="53"/>
      <c r="D20" s="53"/>
      <c r="E20" s="53"/>
      <c r="F20" s="53"/>
    </row>
    <row r="21" spans="1:6" x14ac:dyDescent="0.25">
      <c r="A21" s="32" t="s">
        <v>27</v>
      </c>
      <c r="B21" s="53"/>
      <c r="C21" s="53"/>
      <c r="D21" s="53"/>
      <c r="E21" s="53"/>
      <c r="F21" s="53"/>
    </row>
    <row r="22" spans="1:6" x14ac:dyDescent="0.25">
      <c r="A22" s="12" t="s">
        <v>28</v>
      </c>
      <c r="B22" s="53"/>
      <c r="C22" s="53"/>
      <c r="D22" s="53"/>
      <c r="E22" s="53"/>
      <c r="F22" s="53"/>
    </row>
    <row r="23" spans="1:6" x14ac:dyDescent="0.25">
      <c r="A23" s="33" t="s">
        <v>29</v>
      </c>
      <c r="B23" s="53"/>
      <c r="C23" s="53"/>
      <c r="D23" s="53"/>
      <c r="E23" s="53"/>
      <c r="F23" s="53"/>
    </row>
    <row r="24" spans="1:6" x14ac:dyDescent="0.25">
      <c r="A24" s="12" t="s">
        <v>30</v>
      </c>
      <c r="B24" s="53"/>
      <c r="C24" s="53"/>
      <c r="D24" s="53"/>
      <c r="E24" s="53"/>
      <c r="F24" s="53"/>
    </row>
    <row r="25" spans="1:6" x14ac:dyDescent="0.25">
      <c r="A25" s="33" t="s">
        <v>31</v>
      </c>
      <c r="B25" s="53"/>
      <c r="C25" s="53"/>
      <c r="D25" s="53"/>
      <c r="E25" s="53"/>
      <c r="F25" s="53"/>
    </row>
    <row r="26" spans="1:6" x14ac:dyDescent="0.25">
      <c r="A26" s="15" t="s">
        <v>22</v>
      </c>
      <c r="B26" s="53"/>
      <c r="C26" s="53"/>
      <c r="D26" s="53"/>
      <c r="E26" s="53"/>
      <c r="F26" s="53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0"/>
  <sheetViews>
    <sheetView workbookViewId="0">
      <selection activeCell="C13" sqref="C13"/>
    </sheetView>
  </sheetViews>
  <sheetFormatPr defaultRowHeight="15" x14ac:dyDescent="0.25"/>
  <cols>
    <col min="1" max="1" width="14.42578125" customWidth="1"/>
    <col min="2" max="2" width="36.7109375" customWidth="1"/>
    <col min="3" max="7" width="19.42578125" customWidth="1"/>
    <col min="8" max="9" width="24.28515625" customWidth="1"/>
  </cols>
  <sheetData>
    <row r="1" spans="1:9" ht="18" x14ac:dyDescent="0.25">
      <c r="A1" s="5"/>
      <c r="B1" s="5"/>
      <c r="C1" s="5"/>
      <c r="D1" s="5"/>
      <c r="E1" s="5"/>
      <c r="F1" s="5"/>
      <c r="G1" s="5"/>
      <c r="H1" s="6"/>
      <c r="I1" s="6"/>
    </row>
    <row r="2" spans="1:9" ht="18" customHeight="1" x14ac:dyDescent="0.25">
      <c r="A2" s="91" t="s">
        <v>17</v>
      </c>
      <c r="B2" s="91"/>
      <c r="C2" s="91"/>
      <c r="D2" s="91"/>
      <c r="E2" s="91"/>
      <c r="F2" s="91"/>
      <c r="G2" s="91"/>
      <c r="H2" s="35"/>
      <c r="I2" s="35"/>
    </row>
    <row r="3" spans="1:9" ht="18" x14ac:dyDescent="0.25">
      <c r="A3" s="5"/>
      <c r="B3" s="5"/>
      <c r="C3" s="5"/>
      <c r="D3" s="5"/>
      <c r="E3" s="5"/>
      <c r="F3" s="5"/>
      <c r="G3" s="5"/>
      <c r="H3" s="6"/>
      <c r="I3" s="6"/>
    </row>
    <row r="4" spans="1:9" ht="25.5" x14ac:dyDescent="0.25">
      <c r="A4" s="108" t="s">
        <v>11</v>
      </c>
      <c r="B4" s="109"/>
      <c r="C4" s="47" t="s">
        <v>80</v>
      </c>
      <c r="D4" s="47" t="s">
        <v>81</v>
      </c>
      <c r="E4" s="48" t="s">
        <v>82</v>
      </c>
      <c r="F4" s="48" t="s">
        <v>72</v>
      </c>
      <c r="G4" s="48" t="s">
        <v>83</v>
      </c>
      <c r="H4" s="90"/>
    </row>
    <row r="5" spans="1:9" ht="25.5" x14ac:dyDescent="0.25">
      <c r="A5" s="85" t="s">
        <v>77</v>
      </c>
      <c r="B5" s="71" t="s">
        <v>58</v>
      </c>
      <c r="C5" s="81">
        <f>C6</f>
        <v>1150481.0499999998</v>
      </c>
      <c r="D5" s="82">
        <f>D6</f>
        <v>2026320</v>
      </c>
      <c r="E5" s="83">
        <f>E6</f>
        <v>2248890</v>
      </c>
      <c r="F5" s="83">
        <f>F6</f>
        <v>2187905</v>
      </c>
      <c r="G5" s="83">
        <f>G6</f>
        <v>2334920</v>
      </c>
    </row>
    <row r="6" spans="1:9" ht="25.5" customHeight="1" x14ac:dyDescent="0.25">
      <c r="A6" s="73" t="s">
        <v>59</v>
      </c>
      <c r="B6" s="71" t="s">
        <v>79</v>
      </c>
      <c r="C6" s="74">
        <f t="shared" ref="C6:E7" si="0">C7</f>
        <v>1150481.0499999998</v>
      </c>
      <c r="D6" s="76">
        <f t="shared" si="0"/>
        <v>2026320</v>
      </c>
      <c r="E6" s="78">
        <f t="shared" si="0"/>
        <v>2248890</v>
      </c>
      <c r="F6" s="78">
        <f t="shared" ref="F6:G6" si="1">F7</f>
        <v>2187905</v>
      </c>
      <c r="G6" s="78">
        <f t="shared" si="1"/>
        <v>2334920</v>
      </c>
    </row>
    <row r="7" spans="1:9" ht="25.5" customHeight="1" x14ac:dyDescent="0.25">
      <c r="A7" s="71">
        <v>24</v>
      </c>
      <c r="B7" s="71" t="s">
        <v>62</v>
      </c>
      <c r="C7" s="74">
        <f t="shared" si="0"/>
        <v>1150481.0499999998</v>
      </c>
      <c r="D7" s="76">
        <f t="shared" si="0"/>
        <v>2026320</v>
      </c>
      <c r="E7" s="78">
        <f t="shared" si="0"/>
        <v>2248890</v>
      </c>
      <c r="F7" s="78">
        <f t="shared" ref="F7:G7" si="2">F8</f>
        <v>2187905</v>
      </c>
      <c r="G7" s="78">
        <f t="shared" si="2"/>
        <v>2334920</v>
      </c>
    </row>
    <row r="8" spans="1:9" ht="25.5" customHeight="1" x14ac:dyDescent="0.25">
      <c r="A8" s="71">
        <v>2411</v>
      </c>
      <c r="B8" s="71" t="s">
        <v>56</v>
      </c>
      <c r="C8" s="74">
        <f>C9+C19+C23</f>
        <v>1150481.0499999998</v>
      </c>
      <c r="D8" s="76">
        <f>D9+D19+D23</f>
        <v>2026320</v>
      </c>
      <c r="E8" s="78">
        <f>E9+E19+E23</f>
        <v>2248890</v>
      </c>
      <c r="F8" s="78">
        <f t="shared" ref="F8:G8" si="3">F9+F19+F23</f>
        <v>2187905</v>
      </c>
      <c r="G8" s="78">
        <f t="shared" si="3"/>
        <v>2334920</v>
      </c>
    </row>
    <row r="9" spans="1:9" ht="25.5" customHeight="1" x14ac:dyDescent="0.25">
      <c r="A9" s="71" t="s">
        <v>60</v>
      </c>
      <c r="B9" s="71" t="s">
        <v>61</v>
      </c>
      <c r="C9" s="74">
        <f>C10+C16</f>
        <v>1120671.0399999998</v>
      </c>
      <c r="D9" s="76">
        <f>D10+D16</f>
        <v>2001050</v>
      </c>
      <c r="E9" s="78">
        <f>E10</f>
        <v>2223620</v>
      </c>
      <c r="F9" s="78">
        <f>F10</f>
        <v>2163635</v>
      </c>
      <c r="G9" s="78">
        <f>G10</f>
        <v>2309650</v>
      </c>
    </row>
    <row r="10" spans="1:9" ht="25.5" customHeight="1" x14ac:dyDescent="0.25">
      <c r="A10" s="58">
        <v>11</v>
      </c>
      <c r="B10" s="57" t="s">
        <v>57</v>
      </c>
      <c r="C10" s="75">
        <f>C11+C12+C13+C14+C15</f>
        <v>1119271.0399999998</v>
      </c>
      <c r="D10" s="77">
        <f>D11+D12+D13+D14+D15</f>
        <v>2001050</v>
      </c>
      <c r="E10" s="79">
        <f>E11+E12+E13+E14+E15</f>
        <v>2223620</v>
      </c>
      <c r="F10" s="79">
        <f>F11+F12+F13+F14+F15</f>
        <v>2163635</v>
      </c>
      <c r="G10" s="79">
        <f>G11+G12+G13+G14+G15</f>
        <v>2309650</v>
      </c>
    </row>
    <row r="11" spans="1:9" ht="25.5" customHeight="1" x14ac:dyDescent="0.25">
      <c r="A11" s="58">
        <v>31</v>
      </c>
      <c r="B11" s="57" t="s">
        <v>8</v>
      </c>
      <c r="C11" s="75">
        <v>1011538.63</v>
      </c>
      <c r="D11" s="77">
        <v>1219975</v>
      </c>
      <c r="E11" s="79">
        <v>1398430</v>
      </c>
      <c r="F11" s="79">
        <v>1476625</v>
      </c>
      <c r="G11" s="80">
        <v>1546320</v>
      </c>
    </row>
    <row r="12" spans="1:9" ht="25.5" customHeight="1" x14ac:dyDescent="0.25">
      <c r="A12" s="58">
        <v>32</v>
      </c>
      <c r="B12" s="57" t="s">
        <v>19</v>
      </c>
      <c r="C12" s="75">
        <f>101277.26-159.76</f>
        <v>101117.5</v>
      </c>
      <c r="D12" s="77">
        <f>778535-13280</f>
        <v>765255</v>
      </c>
      <c r="E12" s="79">
        <v>805810</v>
      </c>
      <c r="F12" s="79">
        <v>667990</v>
      </c>
      <c r="G12" s="80">
        <v>744310</v>
      </c>
    </row>
    <row r="13" spans="1:9" ht="25.5" customHeight="1" x14ac:dyDescent="0.25">
      <c r="A13" s="58">
        <v>34</v>
      </c>
      <c r="B13" s="57" t="s">
        <v>53</v>
      </c>
      <c r="C13" s="75">
        <v>0</v>
      </c>
      <c r="D13" s="77">
        <v>520</v>
      </c>
      <c r="E13" s="79">
        <v>520</v>
      </c>
      <c r="F13" s="79">
        <v>520</v>
      </c>
      <c r="G13" s="79">
        <v>520</v>
      </c>
    </row>
    <row r="14" spans="1:9" ht="25.5" customHeight="1" x14ac:dyDescent="0.25">
      <c r="A14" s="58">
        <v>37</v>
      </c>
      <c r="B14" s="57" t="s">
        <v>54</v>
      </c>
      <c r="C14" s="75">
        <v>0</v>
      </c>
      <c r="D14" s="77">
        <v>2660</v>
      </c>
      <c r="E14" s="79">
        <v>2660</v>
      </c>
      <c r="F14" s="79">
        <v>2660</v>
      </c>
      <c r="G14" s="79">
        <v>2660</v>
      </c>
    </row>
    <row r="15" spans="1:9" ht="25.5" customHeight="1" x14ac:dyDescent="0.25">
      <c r="A15" s="58">
        <v>42</v>
      </c>
      <c r="B15" s="57" t="s">
        <v>64</v>
      </c>
      <c r="C15" s="75">
        <f>932.75+505.15+5177.01</f>
        <v>6614.91</v>
      </c>
      <c r="D15" s="77">
        <f>6640+2000+4000</f>
        <v>12640</v>
      </c>
      <c r="E15" s="79">
        <v>16200</v>
      </c>
      <c r="F15" s="79">
        <v>15840</v>
      </c>
      <c r="G15" s="80">
        <v>15840</v>
      </c>
    </row>
    <row r="16" spans="1:9" ht="25.5" customHeight="1" x14ac:dyDescent="0.25">
      <c r="A16" s="58">
        <v>51</v>
      </c>
      <c r="B16" s="57" t="s">
        <v>78</v>
      </c>
      <c r="C16" s="75">
        <f>C17+C18</f>
        <v>1400</v>
      </c>
      <c r="D16" s="77">
        <f>D17</f>
        <v>0</v>
      </c>
      <c r="E16" s="77">
        <f t="shared" ref="E16:G16" si="4">E17</f>
        <v>0</v>
      </c>
      <c r="F16" s="77">
        <f t="shared" si="4"/>
        <v>0</v>
      </c>
      <c r="G16" s="77">
        <f t="shared" si="4"/>
        <v>0</v>
      </c>
    </row>
    <row r="17" spans="1:7" ht="25.5" customHeight="1" x14ac:dyDescent="0.25">
      <c r="A17" s="58">
        <v>32</v>
      </c>
      <c r="B17" s="57" t="s">
        <v>19</v>
      </c>
      <c r="C17" s="75">
        <v>159.76</v>
      </c>
      <c r="D17" s="77">
        <v>0</v>
      </c>
      <c r="E17" s="79">
        <v>0</v>
      </c>
      <c r="F17" s="79">
        <v>0</v>
      </c>
      <c r="G17" s="80">
        <v>0</v>
      </c>
    </row>
    <row r="18" spans="1:7" ht="25.5" customHeight="1" x14ac:dyDescent="0.25">
      <c r="A18" s="58">
        <v>42</v>
      </c>
      <c r="B18" s="57" t="s">
        <v>64</v>
      </c>
      <c r="C18" s="75">
        <v>1240.24</v>
      </c>
      <c r="D18" s="77"/>
      <c r="E18" s="79"/>
      <c r="F18" s="79"/>
      <c r="G18" s="80"/>
    </row>
    <row r="19" spans="1:7" ht="25.5" customHeight="1" x14ac:dyDescent="0.25">
      <c r="A19" s="72" t="s">
        <v>63</v>
      </c>
      <c r="B19" s="71" t="s">
        <v>65</v>
      </c>
      <c r="C19" s="74">
        <f>C20</f>
        <v>29810.01</v>
      </c>
      <c r="D19" s="76">
        <f>D20</f>
        <v>11990</v>
      </c>
      <c r="E19" s="78">
        <f>E20</f>
        <v>11990</v>
      </c>
      <c r="F19" s="78">
        <f>F20</f>
        <v>10990</v>
      </c>
      <c r="G19" s="78">
        <f>G20</f>
        <v>11990</v>
      </c>
    </row>
    <row r="20" spans="1:7" ht="25.5" customHeight="1" x14ac:dyDescent="0.25">
      <c r="A20" s="58">
        <v>11</v>
      </c>
      <c r="B20" s="57" t="s">
        <v>57</v>
      </c>
      <c r="C20" s="75">
        <f>C21+C22</f>
        <v>29810.01</v>
      </c>
      <c r="D20" s="77">
        <f>D21+D22</f>
        <v>11990</v>
      </c>
      <c r="E20" s="79">
        <f>E21+E22</f>
        <v>11990</v>
      </c>
      <c r="F20" s="79">
        <f>F21+F22</f>
        <v>10990</v>
      </c>
      <c r="G20" s="79">
        <f>G21+G22</f>
        <v>11990</v>
      </c>
    </row>
    <row r="21" spans="1:7" ht="25.5" customHeight="1" x14ac:dyDescent="0.25">
      <c r="A21" s="58">
        <v>41</v>
      </c>
      <c r="B21" s="57" t="s">
        <v>66</v>
      </c>
      <c r="C21" s="75">
        <v>0</v>
      </c>
      <c r="D21" s="77">
        <v>2660</v>
      </c>
      <c r="E21" s="79">
        <v>2660</v>
      </c>
      <c r="F21" s="79">
        <v>2660</v>
      </c>
      <c r="G21" s="80">
        <v>2660</v>
      </c>
    </row>
    <row r="22" spans="1:7" ht="25.5" customHeight="1" x14ac:dyDescent="0.25">
      <c r="A22" s="58">
        <v>42</v>
      </c>
      <c r="B22" s="57" t="s">
        <v>64</v>
      </c>
      <c r="C22" s="75">
        <v>29810.01</v>
      </c>
      <c r="D22" s="77">
        <v>9330</v>
      </c>
      <c r="E22" s="79">
        <f>8000+1330</f>
        <v>9330</v>
      </c>
      <c r="F22" s="79">
        <v>8330</v>
      </c>
      <c r="G22" s="80">
        <v>9330</v>
      </c>
    </row>
    <row r="23" spans="1:7" ht="25.5" customHeight="1" x14ac:dyDescent="0.25">
      <c r="A23" s="72" t="s">
        <v>67</v>
      </c>
      <c r="B23" s="71" t="s">
        <v>68</v>
      </c>
      <c r="C23" s="74">
        <v>0</v>
      </c>
      <c r="D23" s="76">
        <f>D24</f>
        <v>13280</v>
      </c>
      <c r="E23" s="78">
        <f t="shared" ref="E23:G24" si="5">E24</f>
        <v>13280</v>
      </c>
      <c r="F23" s="78">
        <f t="shared" si="5"/>
        <v>13280</v>
      </c>
      <c r="G23" s="78">
        <f t="shared" si="5"/>
        <v>13280</v>
      </c>
    </row>
    <row r="24" spans="1:7" ht="25.5" customHeight="1" x14ac:dyDescent="0.25">
      <c r="A24" s="58">
        <v>11</v>
      </c>
      <c r="B24" s="57" t="s">
        <v>57</v>
      </c>
      <c r="C24" s="75">
        <v>0</v>
      </c>
      <c r="D24" s="77">
        <f>D25</f>
        <v>13280</v>
      </c>
      <c r="E24" s="79">
        <f t="shared" si="5"/>
        <v>13280</v>
      </c>
      <c r="F24" s="79">
        <f t="shared" si="5"/>
        <v>13280</v>
      </c>
      <c r="G24" s="79">
        <f t="shared" si="5"/>
        <v>13280</v>
      </c>
    </row>
    <row r="25" spans="1:7" ht="25.5" customHeight="1" x14ac:dyDescent="0.25">
      <c r="A25" s="58">
        <v>32</v>
      </c>
      <c r="B25" s="57" t="s">
        <v>19</v>
      </c>
      <c r="C25" s="75">
        <v>0</v>
      </c>
      <c r="D25" s="77">
        <v>13280</v>
      </c>
      <c r="E25" s="79">
        <v>13280</v>
      </c>
      <c r="F25" s="79">
        <v>13280</v>
      </c>
      <c r="G25" s="80">
        <v>13280</v>
      </c>
    </row>
    <row r="27" spans="1:7" x14ac:dyDescent="0.25">
      <c r="C27" s="90">
        <f>C22+C15+C18</f>
        <v>37665.159999999996</v>
      </c>
    </row>
    <row r="28" spans="1:7" x14ac:dyDescent="0.25">
      <c r="C28" s="90">
        <f>C12</f>
        <v>101117.5</v>
      </c>
    </row>
    <row r="29" spans="1:7" x14ac:dyDescent="0.25">
      <c r="C29" s="90">
        <f>C11</f>
        <v>1011538.63</v>
      </c>
    </row>
    <row r="30" spans="1:7" x14ac:dyDescent="0.25">
      <c r="C30" s="90">
        <f>SUM(C27:C29)</f>
        <v>1150321.29</v>
      </c>
    </row>
  </sheetData>
  <mergeCells count="2">
    <mergeCell ref="A4:B4"/>
    <mergeCell ref="A2:G2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rashoda-ekonom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financiranja-ekonomska'!Podrucje_ispisa</vt:lpstr>
      <vt:lpstr>' Račun financiranja-izvori'!Podrucje_ispisa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Kristinka Stipetić</cp:lastModifiedBy>
  <cp:lastPrinted>2025-10-16T15:32:35Z</cp:lastPrinted>
  <dcterms:created xsi:type="dcterms:W3CDTF">2022-08-12T12:51:27Z</dcterms:created>
  <dcterms:modified xsi:type="dcterms:W3CDTF">2026-02-06T10:04:17Z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